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940" windowHeight="9165" tabRatio="496" activeTab="0"/>
  </bookViews>
  <sheets>
    <sheet name="доу 7" sheetId="1" r:id="rId1"/>
  </sheets>
  <definedNames/>
  <calcPr fullCalcOnLoad="1"/>
</workbook>
</file>

<file path=xl/sharedStrings.xml><?xml version="1.0" encoding="utf-8"?>
<sst xmlns="http://schemas.openxmlformats.org/spreadsheetml/2006/main" count="149" uniqueCount="133">
  <si>
    <t xml:space="preserve">Почтовый адрес   </t>
  </si>
  <si>
    <t>Наименование</t>
  </si>
  <si>
    <t>№ строки</t>
  </si>
  <si>
    <t>3</t>
  </si>
  <si>
    <t>4</t>
  </si>
  <si>
    <t>5</t>
  </si>
  <si>
    <t>6</t>
  </si>
  <si>
    <t>Всего</t>
  </si>
  <si>
    <t>7</t>
  </si>
  <si>
    <t>8</t>
  </si>
  <si>
    <t>9</t>
  </si>
  <si>
    <t>10</t>
  </si>
  <si>
    <t>11</t>
  </si>
  <si>
    <t>12</t>
  </si>
  <si>
    <t>13</t>
  </si>
  <si>
    <t>Иной персонал</t>
  </si>
  <si>
    <t>Раздел 21. Распределение объема средств организации по источникам их получения и видам деятельности, тысяча рублей</t>
  </si>
  <si>
    <t>из них по образовательной деятельности</t>
  </si>
  <si>
    <t>на конец отчетного года</t>
  </si>
  <si>
    <t>Раздел 22. Расходы организации</t>
  </si>
  <si>
    <t>из них осуществляемые за счет средств бюджетов всех уровней ( субсидии)</t>
  </si>
  <si>
    <t>2201</t>
  </si>
  <si>
    <t>2202</t>
  </si>
  <si>
    <t>2203</t>
  </si>
  <si>
    <t>2204</t>
  </si>
  <si>
    <t>2205</t>
  </si>
  <si>
    <t>Поступление нефинансовых активов</t>
  </si>
  <si>
    <t>2206</t>
  </si>
  <si>
    <t>Раздел 23. Сведения о численности и оплате труда работников организации</t>
  </si>
  <si>
    <t>2301</t>
  </si>
  <si>
    <t>2302</t>
  </si>
  <si>
    <t>2303</t>
  </si>
  <si>
    <t>2304</t>
  </si>
  <si>
    <t>2305</t>
  </si>
  <si>
    <t>2306</t>
  </si>
  <si>
    <t>2307</t>
  </si>
  <si>
    <t>2308</t>
  </si>
  <si>
    <t>Учебно-вспомогательный персонал</t>
  </si>
  <si>
    <t>2309</t>
  </si>
  <si>
    <t>2310</t>
  </si>
  <si>
    <t xml:space="preserve">Раздел 24. Затраты на внедрение и использование цифровых технологий в отчетном году, тысяч рублей (с одним десятичным знаком) </t>
  </si>
  <si>
    <t>Всего, тыс руб   (с одним десятичным знаком)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</si>
  <si>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</si>
  <si>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</si>
  <si>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</si>
  <si>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</si>
  <si>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</si>
  <si>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</si>
  <si>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</si>
  <si>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</si>
  <si>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</si>
  <si>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</si>
  <si>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</si>
  <si>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</si>
  <si>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Раздел 25. Источники финансирования внутренних затрат дошкольной образовательной организацией на внедрение и использование цифровых технологий, тысяч рублей (с одним десятичным знаком)</t>
  </si>
  <si>
    <t>Всего, тыс руб  (с одним десятичным знаком)</t>
  </si>
  <si>
    <t>2501</t>
  </si>
  <si>
    <t>2502</t>
  </si>
  <si>
    <t>2503</t>
  </si>
  <si>
    <t>2504</t>
  </si>
  <si>
    <t>2505</t>
  </si>
  <si>
    <t>2506</t>
  </si>
  <si>
    <t>(подпись)</t>
  </si>
  <si>
    <t xml:space="preserve">Наименование отчитывающейся организации   </t>
  </si>
  <si>
    <t>внешних совместителей</t>
  </si>
  <si>
    <t>списочного состава работников (без внешних совместителей), чел</t>
  </si>
  <si>
    <t>Средняя численность работников, чел.</t>
  </si>
  <si>
    <t>списочного состава (без внешних совместителей), тыс.руб</t>
  </si>
  <si>
    <t>Всего (сумма граф 8,9,10)</t>
  </si>
  <si>
    <t>том числе по внутреннему совместительству</t>
  </si>
  <si>
    <t xml:space="preserve">Фонд начисленной заработной платы, тыс. руб. </t>
  </si>
  <si>
    <t>Фонд начисленной заработной платы работников по источникам финансирования, тыс. руб.</t>
  </si>
  <si>
    <t xml:space="preserve"> за счет средств бюджетов всех уровней, тыс.руб</t>
  </si>
  <si>
    <t>ОМС, тыс.руб</t>
  </si>
  <si>
    <t xml:space="preserve"> за счет средств приносящей доход деятельности, тыс.руб</t>
  </si>
  <si>
    <t>из графы 7 внешних совместителей</t>
  </si>
  <si>
    <t xml:space="preserve"> за счет средства приносящей доход деятельности, тыс.руб</t>
  </si>
  <si>
    <t xml:space="preserve"> ОМС, тыс.руб</t>
  </si>
  <si>
    <t xml:space="preserve"> за счет бюджетов всех уровней, тыс.руб</t>
  </si>
  <si>
    <t xml:space="preserve">          воспитатели</t>
  </si>
  <si>
    <t xml:space="preserve">          старшие воспитатели</t>
  </si>
  <si>
    <t>Объем поступивших средств ( за отчетный год) - всего ( сумма строк 2102,2106-2109), в том числе:</t>
  </si>
  <si>
    <t xml:space="preserve">       средства всех уровней (субсидий) - всего (сумма строк 2103-2105), в том числе:</t>
  </si>
  <si>
    <t xml:space="preserve">                 - федерального</t>
  </si>
  <si>
    <t xml:space="preserve">                 - субъекта Российской Федерации</t>
  </si>
  <si>
    <t xml:space="preserve">                 - местного</t>
  </si>
  <si>
    <t>Расходы (сумма строк 2202-2205), в том числе:</t>
  </si>
  <si>
    <t xml:space="preserve">    оплата труда и начисления на выплаты по оплате труда</t>
  </si>
  <si>
    <t xml:space="preserve">    оплата работ, услуг</t>
  </si>
  <si>
    <t xml:space="preserve">    социальное обеспечение</t>
  </si>
  <si>
    <t xml:space="preserve">    прочие расходы</t>
  </si>
  <si>
    <t>Численность работников - всего ( сумма строк 2302,2306,2309,2310), в том числе:</t>
  </si>
  <si>
    <t xml:space="preserve">   руководящие работники - всего, из них:</t>
  </si>
  <si>
    <t xml:space="preserve">          руководитель</t>
  </si>
  <si>
    <t xml:space="preserve">          заместители руководителя</t>
  </si>
  <si>
    <t xml:space="preserve">          руководитель филиала</t>
  </si>
  <si>
    <t>педагогические работники - всего, в том числе:</t>
  </si>
  <si>
    <t>Затраты на внедрение и использование цифровых технологий - всего (сумма строк 2403,2412), из них:</t>
  </si>
  <si>
    <t xml:space="preserve">              затраты на продукты и услуги в области информационной безопасности</t>
  </si>
  <si>
    <t xml:space="preserve">                    на приобретение: вычислительной техники и оргтехники</t>
  </si>
  <si>
    <t xml:space="preserve">                    коммуникационного оборудования</t>
  </si>
  <si>
    <t xml:space="preserve">           ► на приобретение программного обеспечения, адаптацию и доработку программного обеспечения, выполненные собственными силами</t>
  </si>
  <si>
    <t xml:space="preserve">           ►  на оплату услуг электросвязи</t>
  </si>
  <si>
    <t xml:space="preserve">                           в том числе российского программного обеспечения</t>
  </si>
  <si>
    <t xml:space="preserve">                          в том числе на оплату доступа к сети Интернет</t>
  </si>
  <si>
    <t xml:space="preserve">           ► на приобретение цифрового контента (книги, музыкальные произведения, изображения, видео в электронном и т.п.)</t>
  </si>
  <si>
    <t>Внутренние затраты на внедрение и использование цифровых технологий (сумма строк 2502-2504), в том числе по источникам финансирования:</t>
  </si>
  <si>
    <t xml:space="preserve">       собственные средства организации</t>
  </si>
  <si>
    <t xml:space="preserve">       средства бюджетов всех уровней</t>
  </si>
  <si>
    <t xml:space="preserve">       прочие привлеченные средства, из них:</t>
  </si>
  <si>
    <t xml:space="preserve">                         некоммерческих организаций</t>
  </si>
  <si>
    <t xml:space="preserve">                         физических лиц</t>
  </si>
  <si>
    <t>Исполнитель</t>
  </si>
  <si>
    <t>(Ф.И.О.)</t>
  </si>
  <si>
    <t>Номер контактного телефона</t>
  </si>
  <si>
    <t>дата составления документа</t>
  </si>
  <si>
    <t xml:space="preserve">       организаций</t>
  </si>
  <si>
    <t xml:space="preserve">       населения</t>
  </si>
  <si>
    <t xml:space="preserve">       внебюджетных фондов ( Пенсионный фонд, Фонд социального страхования, Фонд обязательного медицинского страхования и др.)</t>
  </si>
  <si>
    <t xml:space="preserve">      иностранных источников ( от юридических и физических лиц, находящихся вне политических границ государства, а также от  международных организаций)</t>
  </si>
  <si>
    <t>из графы 5 списочного состава (без внешних совместителей)</t>
  </si>
  <si>
    <t>средняя з/п списочного состава</t>
  </si>
  <si>
    <t>средняя з/п внешних совместителей</t>
  </si>
  <si>
    <t>соответствие графы 5 сумме граф 8-10</t>
  </si>
  <si>
    <t>соответствие графы 7 сумме граф 11-13</t>
  </si>
  <si>
    <r>
      <rPr>
        <b/>
        <sz val="18"/>
        <color indexed="8"/>
        <rFont val="Times New Roman"/>
        <family val="1"/>
      </rPr>
      <t>Остаток средств</t>
    </r>
    <r>
      <rPr>
        <sz val="18"/>
        <color indexed="8"/>
        <rFont val="Times New Roman"/>
        <family val="1"/>
      </rPr>
      <t>: на начало года</t>
    </r>
  </si>
  <si>
    <r>
      <rPr>
        <sz val="18"/>
        <color indexed="10"/>
        <rFont val="Times New Roman"/>
        <family val="1"/>
      </rPr>
      <t>из строки 2401</t>
    </r>
    <r>
      <rPr>
        <sz val="18"/>
        <color indexed="8"/>
        <rFont val="Times New Roman"/>
        <family val="1"/>
      </rPr>
      <t xml:space="preserve">: </t>
    </r>
    <r>
      <rPr>
        <b/>
        <sz val="18"/>
        <color indexed="8"/>
        <rFont val="Times New Roman"/>
        <family val="1"/>
      </rPr>
      <t xml:space="preserve">Внутренние затраты </t>
    </r>
    <r>
      <rPr>
        <sz val="18"/>
        <color indexed="8"/>
        <rFont val="Times New Roman"/>
        <family val="1"/>
      </rPr>
      <t>на внедрение и использование цифровых технологий, из них:</t>
    </r>
  </si>
  <si>
    <r>
      <t xml:space="preserve">            </t>
    </r>
    <r>
      <rPr>
        <b/>
        <sz val="18"/>
        <color indexed="8"/>
        <rFont val="Times New Roman"/>
        <family val="1"/>
      </rPr>
      <t>►</t>
    </r>
    <r>
      <rPr>
        <sz val="18"/>
        <color indexed="8"/>
        <rFont val="Times New Roman"/>
        <family val="1"/>
      </rPr>
      <t xml:space="preserve"> 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силами, из них:</t>
    </r>
  </si>
  <si>
    <r>
      <rPr>
        <b/>
        <sz val="18"/>
        <color indexed="8"/>
        <rFont val="Times New Roman"/>
        <family val="1"/>
      </rPr>
      <t xml:space="preserve"> Внешние затраты</t>
    </r>
    <r>
      <rPr>
        <sz val="18"/>
        <color indexed="8"/>
        <rFont val="Times New Roman"/>
        <family val="1"/>
      </rPr>
      <t xml:space="preserve"> на внедрение и использование цифровых технологий</t>
    </r>
  </si>
  <si>
    <t>формула логического контроля (главное, чтобы не было отклонений со знаком минус)</t>
  </si>
  <si>
    <t>Муниципальное казенное дошкольное образовательное учреждение "Детский сад №7"</t>
  </si>
  <si>
    <t>Васильева К.С.</t>
  </si>
  <si>
    <t>356230, Ставропольский край, Шпаковский район, село Татарка, ул. Казачья, 26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</si>
</sst>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1">
    <font>
      <sz val="10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i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7"/>
      <name val="Times New Roman"/>
      <family val="1"/>
    </font>
    <font>
      <sz val="2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B050"/>
      <name val="Times New Roman"/>
      <family val="1"/>
    </font>
    <font>
      <sz val="2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164" fontId="5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wrapText="1"/>
      <protection locked="0"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4" fontId="49" fillId="0" borderId="14" xfId="0" applyNumberFormat="1" applyFont="1" applyBorder="1" applyAlignment="1" applyProtection="1">
      <alignment horizontal="center" vertical="center"/>
      <protection/>
    </xf>
    <xf numFmtId="164" fontId="49" fillId="0" borderId="15" xfId="0" applyNumberFormat="1" applyFont="1" applyBorder="1" applyAlignment="1" applyProtection="1">
      <alignment horizontal="center" vertical="center"/>
      <protection/>
    </xf>
    <xf numFmtId="164" fontId="49" fillId="0" borderId="16" xfId="0" applyNumberFormat="1" applyFont="1" applyBorder="1" applyAlignment="1" applyProtection="1">
      <alignment horizontal="center" vertical="center"/>
      <protection/>
    </xf>
    <xf numFmtId="164" fontId="49" fillId="0" borderId="0" xfId="0" applyNumberFormat="1" applyFont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49" fillId="0" borderId="14" xfId="0" applyFont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wrapText="1"/>
      <protection locked="0"/>
    </xf>
    <xf numFmtId="0" fontId="5" fillId="0" borderId="2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6" fillId="6" borderId="10" xfId="0" applyNumberFormat="1" applyFont="1" applyFill="1" applyBorder="1" applyAlignment="1" applyProtection="1">
      <alignment horizontal="center" vertical="top" wrapText="1"/>
      <protection locked="0"/>
    </xf>
    <xf numFmtId="0" fontId="6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0" xfId="0" applyNumberFormat="1" applyFont="1" applyFill="1" applyBorder="1" applyAlignment="1" applyProtection="1">
      <alignment horizontal="center" vertical="top" wrapText="1"/>
      <protection locked="0"/>
    </xf>
    <xf numFmtId="0" fontId="6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center" vertical="center"/>
      <protection locked="0"/>
    </xf>
    <xf numFmtId="164" fontId="5" fillId="7" borderId="10" xfId="0" applyNumberFormat="1" applyFont="1" applyFill="1" applyBorder="1" applyAlignment="1" applyProtection="1">
      <alignment horizontal="center" wrapText="1"/>
      <protection/>
    </xf>
    <xf numFmtId="14" fontId="8" fillId="0" borderId="18" xfId="0" applyNumberFormat="1" applyFont="1" applyBorder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horizontal="left" wrapText="1"/>
      <protection locked="0"/>
    </xf>
    <xf numFmtId="0" fontId="10" fillId="0" borderId="10" xfId="0" applyNumberFormat="1" applyFont="1" applyFill="1" applyBorder="1" applyAlignment="1" applyProtection="1">
      <alignment horizontal="left" wrapText="1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6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wrapText="1"/>
      <protection locked="0"/>
    </xf>
    <xf numFmtId="0" fontId="6" fillId="6" borderId="10" xfId="0" applyNumberFormat="1" applyFont="1" applyFill="1" applyBorder="1" applyAlignment="1" applyProtection="1">
      <alignment horizontal="center" vertical="top" wrapText="1"/>
      <protection locked="0"/>
    </xf>
    <xf numFmtId="0" fontId="6" fillId="6" borderId="10" xfId="0" applyNumberFormat="1" applyFont="1" applyFill="1" applyBorder="1" applyAlignment="1" applyProtection="1">
      <alignment horizontal="center" vertical="top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5" xfId="0" applyNumberFormat="1" applyFont="1" applyFill="1" applyBorder="1" applyAlignment="1" applyProtection="1">
      <alignment horizontal="center" vertical="top" wrapText="1"/>
      <protection locked="0"/>
    </xf>
    <xf numFmtId="0" fontId="6" fillId="6" borderId="1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5" xfId="0" applyNumberFormat="1" applyFont="1" applyFill="1" applyBorder="1" applyAlignment="1" applyProtection="1">
      <alignment wrapText="1"/>
      <protection locked="0"/>
    </xf>
    <xf numFmtId="0" fontId="5" fillId="0" borderId="17" xfId="0" applyNumberFormat="1" applyFont="1" applyFill="1" applyBorder="1" applyAlignment="1" applyProtection="1">
      <alignment wrapText="1"/>
      <protection locked="0"/>
    </xf>
    <xf numFmtId="0" fontId="6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3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showZeros="0" tabSelected="1" zoomScale="47" zoomScaleNormal="47" zoomScalePageLayoutView="0" workbookViewId="0" topLeftCell="D31">
      <selection activeCell="K55" sqref="K55"/>
    </sheetView>
  </sheetViews>
  <sheetFormatPr defaultColWidth="9.140625" defaultRowHeight="12.75"/>
  <cols>
    <col min="1" max="1" width="9.140625" style="2" customWidth="1"/>
    <col min="2" max="2" width="65.00390625" style="2" customWidth="1"/>
    <col min="3" max="3" width="12.57421875" style="3" customWidth="1"/>
    <col min="4" max="4" width="26.7109375" style="2" customWidth="1"/>
    <col min="5" max="5" width="32.00390625" style="2" customWidth="1"/>
    <col min="6" max="6" width="34.421875" style="2" customWidth="1"/>
    <col min="7" max="7" width="26.57421875" style="2" customWidth="1"/>
    <col min="8" max="8" width="42.7109375" style="2" customWidth="1"/>
    <col min="9" max="9" width="25.421875" style="2" customWidth="1"/>
    <col min="10" max="10" width="33.8515625" style="2" customWidth="1"/>
    <col min="11" max="11" width="27.28125" style="2" customWidth="1"/>
    <col min="12" max="12" width="30.421875" style="2" customWidth="1"/>
    <col min="13" max="13" width="32.00390625" style="2" customWidth="1"/>
    <col min="14" max="14" width="34.00390625" style="2" customWidth="1"/>
    <col min="15" max="15" width="25.140625" style="2" customWidth="1"/>
    <col min="16" max="16" width="26.140625" style="2" customWidth="1"/>
    <col min="17" max="17" width="24.140625" style="2" customWidth="1"/>
    <col min="18" max="18" width="27.140625" style="2" customWidth="1"/>
    <col min="19" max="19" width="24.140625" style="2" customWidth="1"/>
    <col min="20" max="20" width="25.57421875" style="2" customWidth="1"/>
    <col min="21" max="22" width="17.8515625" style="2" customWidth="1"/>
    <col min="23" max="23" width="18.7109375" style="2" customWidth="1"/>
    <col min="24" max="24" width="17.421875" style="2" customWidth="1"/>
    <col min="25" max="16384" width="9.140625" style="2" customWidth="1"/>
  </cols>
  <sheetData>
    <row r="1" ht="12.75">
      <c r="A1" s="1"/>
    </row>
    <row r="2" ht="13.5" thickBot="1">
      <c r="A2" s="1"/>
    </row>
    <row r="3" spans="1:9" ht="42.75" customHeight="1">
      <c r="A3" s="4"/>
      <c r="B3" s="28" t="s">
        <v>63</v>
      </c>
      <c r="C3" s="68" t="s">
        <v>130</v>
      </c>
      <c r="D3" s="68"/>
      <c r="E3" s="68"/>
      <c r="F3" s="68"/>
      <c r="G3" s="68"/>
      <c r="H3" s="68"/>
      <c r="I3" s="69"/>
    </row>
    <row r="4" spans="1:9" ht="51" customHeight="1" thickBot="1">
      <c r="A4" s="4"/>
      <c r="B4" s="29" t="s">
        <v>0</v>
      </c>
      <c r="C4" s="70" t="s">
        <v>132</v>
      </c>
      <c r="D4" s="70"/>
      <c r="E4" s="70"/>
      <c r="F4" s="70"/>
      <c r="G4" s="70"/>
      <c r="H4" s="70"/>
      <c r="I4" s="71"/>
    </row>
    <row r="5" spans="1:9" ht="21" customHeight="1">
      <c r="A5" s="4"/>
      <c r="B5" s="72"/>
      <c r="C5" s="72"/>
      <c r="D5" s="72"/>
      <c r="E5" s="72"/>
      <c r="F5" s="72"/>
      <c r="G5" s="72"/>
      <c r="H5" s="72"/>
      <c r="I5" s="72"/>
    </row>
    <row r="6" spans="2:24" ht="23.25"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4" ht="23.25"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2:24" ht="78" customHeight="1">
      <c r="B8" s="50" t="s">
        <v>16</v>
      </c>
      <c r="C8" s="50"/>
      <c r="D8" s="50"/>
      <c r="E8" s="50"/>
      <c r="F8" s="5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2:24" ht="67.5">
      <c r="B9" s="66" t="s">
        <v>1</v>
      </c>
      <c r="C9" s="67"/>
      <c r="D9" s="35" t="s">
        <v>2</v>
      </c>
      <c r="E9" s="35" t="s">
        <v>7</v>
      </c>
      <c r="F9" s="35" t="s">
        <v>17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2:24" ht="23.25">
      <c r="B10" s="66">
        <v>1</v>
      </c>
      <c r="C10" s="67"/>
      <c r="D10" s="35">
        <v>2</v>
      </c>
      <c r="E10" s="35" t="s">
        <v>3</v>
      </c>
      <c r="F10" s="35" t="s">
        <v>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2:24" ht="77.25" customHeight="1">
      <c r="B11" s="64" t="s">
        <v>81</v>
      </c>
      <c r="C11" s="65"/>
      <c r="D11" s="8">
        <v>2101</v>
      </c>
      <c r="E11" s="43">
        <f>E12+E16+E17+E18+E19</f>
        <v>9771.67</v>
      </c>
      <c r="F11" s="43">
        <f>F12+F16+F17+F18+F19</f>
        <v>9771.67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2:24" ht="54.75" customHeight="1">
      <c r="B12" s="64" t="s">
        <v>82</v>
      </c>
      <c r="C12" s="65"/>
      <c r="D12" s="8">
        <v>2102</v>
      </c>
      <c r="E12" s="43">
        <f>E13+E14+E15</f>
        <v>9771.67</v>
      </c>
      <c r="F12" s="43">
        <f>F13+F14+F15</f>
        <v>9771.67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2:24" ht="30" customHeight="1">
      <c r="B13" s="64" t="s">
        <v>83</v>
      </c>
      <c r="C13" s="65"/>
      <c r="D13" s="8">
        <v>2103</v>
      </c>
      <c r="E13" s="9"/>
      <c r="F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24" ht="30" customHeight="1">
      <c r="B14" s="64" t="s">
        <v>84</v>
      </c>
      <c r="C14" s="65"/>
      <c r="D14" s="8">
        <v>2104</v>
      </c>
      <c r="E14" s="9">
        <v>4149.67</v>
      </c>
      <c r="F14" s="9">
        <v>4149.67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2:24" ht="30" customHeight="1">
      <c r="B15" s="64" t="s">
        <v>85</v>
      </c>
      <c r="C15" s="65"/>
      <c r="D15" s="8">
        <v>2105</v>
      </c>
      <c r="E15" s="9">
        <v>5622</v>
      </c>
      <c r="F15" s="9">
        <v>5622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2:24" ht="30" customHeight="1">
      <c r="B16" s="64" t="s">
        <v>116</v>
      </c>
      <c r="C16" s="65"/>
      <c r="D16" s="8">
        <v>2106</v>
      </c>
      <c r="E16" s="9"/>
      <c r="F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2:24" ht="30" customHeight="1">
      <c r="B17" s="64" t="s">
        <v>117</v>
      </c>
      <c r="C17" s="65"/>
      <c r="D17" s="8">
        <v>2107</v>
      </c>
      <c r="E17" s="9"/>
      <c r="F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 ht="80.25" customHeight="1">
      <c r="B18" s="64" t="s">
        <v>118</v>
      </c>
      <c r="C18" s="65"/>
      <c r="D18" s="8">
        <v>2108</v>
      </c>
      <c r="E18" s="9"/>
      <c r="F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2:24" ht="97.5" customHeight="1">
      <c r="B19" s="64" t="s">
        <v>119</v>
      </c>
      <c r="C19" s="65"/>
      <c r="D19" s="8">
        <v>2109</v>
      </c>
      <c r="E19" s="9"/>
      <c r="F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2:24" ht="30" customHeight="1">
      <c r="B20" s="64" t="s">
        <v>125</v>
      </c>
      <c r="C20" s="65"/>
      <c r="D20" s="8">
        <v>2110</v>
      </c>
      <c r="E20" s="9"/>
      <c r="F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30" customHeight="1">
      <c r="B21" s="64" t="s">
        <v>18</v>
      </c>
      <c r="C21" s="65"/>
      <c r="D21" s="8">
        <v>2111</v>
      </c>
      <c r="E21" s="9">
        <v>12.8</v>
      </c>
      <c r="F21" s="9">
        <v>12.8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24" ht="23.25">
      <c r="B22" s="6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23.25"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4" ht="54" customHeight="1">
      <c r="B24" s="50" t="s">
        <v>19</v>
      </c>
      <c r="C24" s="50"/>
      <c r="D24" s="50"/>
      <c r="E24" s="5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ht="135">
      <c r="B25" s="35" t="s">
        <v>1</v>
      </c>
      <c r="C25" s="35" t="s">
        <v>2</v>
      </c>
      <c r="D25" s="35" t="s">
        <v>7</v>
      </c>
      <c r="E25" s="35" t="s">
        <v>20</v>
      </c>
      <c r="F25" s="45">
        <f>F11-F21</f>
        <v>9758.87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4" ht="23.25">
      <c r="B26" s="35">
        <v>1</v>
      </c>
      <c r="C26" s="35">
        <v>2</v>
      </c>
      <c r="D26" s="35" t="s">
        <v>3</v>
      </c>
      <c r="E26" s="35" t="s">
        <v>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 s="11" customFormat="1" ht="68.25" customHeight="1">
      <c r="B27" s="5" t="s">
        <v>86</v>
      </c>
      <c r="C27" s="8" t="s">
        <v>21</v>
      </c>
      <c r="D27" s="43">
        <f>D28+D29+D30+D31</f>
        <v>7851.799999999999</v>
      </c>
      <c r="E27" s="43">
        <f>E28+E29+E30+E31</f>
        <v>7851.799999999999</v>
      </c>
      <c r="F27" s="45">
        <f>D27+D32</f>
        <v>9758.9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4" s="11" customFormat="1" ht="59.25" customHeight="1">
      <c r="B28" s="5" t="s">
        <v>87</v>
      </c>
      <c r="C28" s="8" t="s">
        <v>22</v>
      </c>
      <c r="D28" s="9">
        <v>6314.3</v>
      </c>
      <c r="E28" s="9">
        <v>6314.3</v>
      </c>
      <c r="F28" s="45">
        <f>F25-F27</f>
        <v>-0.029999999998835847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s="11" customFormat="1" ht="30" customHeight="1">
      <c r="B29" s="5" t="s">
        <v>88</v>
      </c>
      <c r="C29" s="8" t="s">
        <v>23</v>
      </c>
      <c r="D29" s="9">
        <f>1054.7-39.5</f>
        <v>1015.2</v>
      </c>
      <c r="E29" s="9">
        <f>1054.7-39.5</f>
        <v>1015.2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4" s="11" customFormat="1" ht="30" customHeight="1">
      <c r="B30" s="5" t="s">
        <v>89</v>
      </c>
      <c r="C30" s="8" t="s">
        <v>24</v>
      </c>
      <c r="D30" s="9">
        <v>30.4</v>
      </c>
      <c r="E30" s="9">
        <v>30.4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s="11" customFormat="1" ht="30" customHeight="1">
      <c r="B31" s="5" t="s">
        <v>90</v>
      </c>
      <c r="C31" s="8" t="s">
        <v>25</v>
      </c>
      <c r="D31" s="9">
        <v>491.9</v>
      </c>
      <c r="E31" s="9">
        <v>491.9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4" s="11" customFormat="1" ht="30" customHeight="1">
      <c r="B32" s="5" t="s">
        <v>26</v>
      </c>
      <c r="C32" s="8" t="s">
        <v>27</v>
      </c>
      <c r="D32" s="9">
        <v>1907.1</v>
      </c>
      <c r="E32" s="9">
        <v>1907.1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25">
      <c r="B33" s="6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ht="23.25">
      <c r="B34" s="6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63.75" customHeight="1">
      <c r="B35" s="59" t="s">
        <v>28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50.25" customHeight="1">
      <c r="B36" s="51" t="s">
        <v>1</v>
      </c>
      <c r="C36" s="51" t="s">
        <v>2</v>
      </c>
      <c r="D36" s="62" t="s">
        <v>66</v>
      </c>
      <c r="E36" s="63"/>
      <c r="F36" s="58" t="s">
        <v>70</v>
      </c>
      <c r="G36" s="58"/>
      <c r="H36" s="58"/>
      <c r="I36" s="58" t="s">
        <v>71</v>
      </c>
      <c r="J36" s="58"/>
      <c r="K36" s="58"/>
      <c r="L36" s="58"/>
      <c r="M36" s="58"/>
      <c r="N36" s="58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55.5" customHeight="1">
      <c r="B37" s="51"/>
      <c r="C37" s="51"/>
      <c r="D37" s="57" t="s">
        <v>65</v>
      </c>
      <c r="E37" s="57" t="s">
        <v>64</v>
      </c>
      <c r="F37" s="57" t="s">
        <v>67</v>
      </c>
      <c r="G37" s="57"/>
      <c r="H37" s="57" t="s">
        <v>64</v>
      </c>
      <c r="I37" s="57" t="s">
        <v>120</v>
      </c>
      <c r="J37" s="57"/>
      <c r="K37" s="57"/>
      <c r="L37" s="58" t="s">
        <v>75</v>
      </c>
      <c r="M37" s="58"/>
      <c r="N37" s="58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14.75" customHeight="1">
      <c r="B38" s="51"/>
      <c r="C38" s="51"/>
      <c r="D38" s="57"/>
      <c r="E38" s="57"/>
      <c r="F38" s="34" t="s">
        <v>68</v>
      </c>
      <c r="G38" s="36" t="s">
        <v>69</v>
      </c>
      <c r="H38" s="57"/>
      <c r="I38" s="36" t="s">
        <v>72</v>
      </c>
      <c r="J38" s="34" t="s">
        <v>73</v>
      </c>
      <c r="K38" s="36" t="s">
        <v>74</v>
      </c>
      <c r="L38" s="34" t="s">
        <v>78</v>
      </c>
      <c r="M38" s="34" t="s">
        <v>77</v>
      </c>
      <c r="N38" s="36" t="s">
        <v>76</v>
      </c>
      <c r="O38" s="6"/>
      <c r="P38" s="39" t="s">
        <v>121</v>
      </c>
      <c r="Q38" s="39" t="s">
        <v>122</v>
      </c>
      <c r="R38" s="6"/>
      <c r="S38" s="30" t="s">
        <v>123</v>
      </c>
      <c r="T38" s="30" t="s">
        <v>124</v>
      </c>
      <c r="U38" s="6"/>
      <c r="V38" s="6"/>
      <c r="W38" s="6"/>
      <c r="X38" s="6"/>
    </row>
    <row r="39" spans="2:24" ht="23.25">
      <c r="B39" s="35">
        <v>1</v>
      </c>
      <c r="C39" s="35">
        <v>2</v>
      </c>
      <c r="D39" s="35" t="s">
        <v>3</v>
      </c>
      <c r="E39" s="35">
        <v>4</v>
      </c>
      <c r="F39" s="35" t="s">
        <v>5</v>
      </c>
      <c r="G39" s="35" t="s">
        <v>6</v>
      </c>
      <c r="H39" s="35" t="s">
        <v>8</v>
      </c>
      <c r="I39" s="35" t="s">
        <v>9</v>
      </c>
      <c r="J39" s="35" t="s">
        <v>10</v>
      </c>
      <c r="K39" s="35" t="s">
        <v>11</v>
      </c>
      <c r="L39" s="35" t="s">
        <v>12</v>
      </c>
      <c r="M39" s="35" t="s">
        <v>13</v>
      </c>
      <c r="N39" s="35" t="s">
        <v>14</v>
      </c>
      <c r="O39" s="6"/>
      <c r="P39" s="32"/>
      <c r="Q39" s="32"/>
      <c r="R39" s="6"/>
      <c r="S39" s="12"/>
      <c r="T39" s="12"/>
      <c r="U39" s="6"/>
      <c r="V39" s="6"/>
      <c r="W39" s="6"/>
      <c r="X39" s="6"/>
    </row>
    <row r="40" spans="2:24" s="11" customFormat="1" ht="76.5" customHeight="1">
      <c r="B40" s="13" t="s">
        <v>91</v>
      </c>
      <c r="C40" s="8" t="s">
        <v>29</v>
      </c>
      <c r="D40" s="43">
        <f aca="true" t="shared" si="0" ref="D40:N40">D41+D45+D48+D49</f>
        <v>14.399999999999999</v>
      </c>
      <c r="E40" s="43">
        <f t="shared" si="0"/>
        <v>1.2</v>
      </c>
      <c r="F40" s="43">
        <f t="shared" si="0"/>
        <v>4637.5</v>
      </c>
      <c r="G40" s="43">
        <f t="shared" si="0"/>
        <v>49.3</v>
      </c>
      <c r="H40" s="43">
        <f t="shared" si="0"/>
        <v>421.4</v>
      </c>
      <c r="I40" s="43">
        <f t="shared" si="0"/>
        <v>4637.5</v>
      </c>
      <c r="J40" s="43">
        <f t="shared" si="0"/>
        <v>0</v>
      </c>
      <c r="K40" s="43">
        <f t="shared" si="0"/>
        <v>0</v>
      </c>
      <c r="L40" s="43">
        <f t="shared" si="0"/>
        <v>421.4</v>
      </c>
      <c r="M40" s="43">
        <f t="shared" si="0"/>
        <v>0</v>
      </c>
      <c r="N40" s="43">
        <f t="shared" si="0"/>
        <v>0</v>
      </c>
      <c r="O40" s="6"/>
      <c r="P40" s="14">
        <f aca="true" t="shared" si="1" ref="P40:P49">F40/D40/12*1000</f>
        <v>26837.384259259263</v>
      </c>
      <c r="Q40" s="15">
        <f aca="true" t="shared" si="2" ref="Q40:Q49">H40/E40/12*1000</f>
        <v>29263.88888888889</v>
      </c>
      <c r="R40" s="33"/>
      <c r="S40" s="16">
        <f aca="true" t="shared" si="3" ref="S40:S49">F40-I40-J40-K40</f>
        <v>0</v>
      </c>
      <c r="T40" s="16">
        <f aca="true" t="shared" si="4" ref="T40:T49">H40-L40-M40-N40</f>
        <v>0</v>
      </c>
      <c r="U40" s="6"/>
      <c r="V40" s="6"/>
      <c r="W40" s="6"/>
      <c r="X40" s="6"/>
    </row>
    <row r="41" spans="2:24" s="11" customFormat="1" ht="52.5" customHeight="1">
      <c r="B41" s="13" t="s">
        <v>92</v>
      </c>
      <c r="C41" s="8" t="s">
        <v>30</v>
      </c>
      <c r="D41" s="9">
        <v>1</v>
      </c>
      <c r="E41" s="9"/>
      <c r="F41" s="9">
        <v>806</v>
      </c>
      <c r="G41" s="9"/>
      <c r="H41" s="9"/>
      <c r="I41" s="9">
        <v>806</v>
      </c>
      <c r="J41" s="9"/>
      <c r="K41" s="9"/>
      <c r="L41" s="9"/>
      <c r="M41" s="9"/>
      <c r="N41" s="9"/>
      <c r="O41" s="6"/>
      <c r="P41" s="14">
        <f t="shared" si="1"/>
        <v>67166.66666666667</v>
      </c>
      <c r="Q41" s="15" t="e">
        <f t="shared" si="2"/>
        <v>#DIV/0!</v>
      </c>
      <c r="R41" s="33"/>
      <c r="S41" s="17">
        <f t="shared" si="3"/>
        <v>0</v>
      </c>
      <c r="T41" s="17">
        <f t="shared" si="4"/>
        <v>0</v>
      </c>
      <c r="U41" s="6"/>
      <c r="V41" s="6"/>
      <c r="W41" s="6"/>
      <c r="X41" s="6"/>
    </row>
    <row r="42" spans="2:24" s="11" customFormat="1" ht="30" customHeight="1">
      <c r="B42" s="5" t="s">
        <v>93</v>
      </c>
      <c r="C42" s="8" t="s">
        <v>31</v>
      </c>
      <c r="D42" s="9">
        <v>1</v>
      </c>
      <c r="E42" s="9"/>
      <c r="F42" s="9">
        <v>806</v>
      </c>
      <c r="G42" s="9"/>
      <c r="H42" s="9"/>
      <c r="I42" s="9">
        <v>806</v>
      </c>
      <c r="J42" s="9"/>
      <c r="K42" s="9"/>
      <c r="L42" s="9"/>
      <c r="M42" s="9"/>
      <c r="N42" s="9"/>
      <c r="O42" s="6"/>
      <c r="P42" s="14">
        <f t="shared" si="1"/>
        <v>67166.66666666667</v>
      </c>
      <c r="Q42" s="15" t="e">
        <f t="shared" si="2"/>
        <v>#DIV/0!</v>
      </c>
      <c r="R42" s="33"/>
      <c r="S42" s="17">
        <f t="shared" si="3"/>
        <v>0</v>
      </c>
      <c r="T42" s="17">
        <f t="shared" si="4"/>
        <v>0</v>
      </c>
      <c r="U42" s="6"/>
      <c r="V42" s="6"/>
      <c r="W42" s="6"/>
      <c r="X42" s="6"/>
    </row>
    <row r="43" spans="2:24" s="11" customFormat="1" ht="30" customHeight="1">
      <c r="B43" s="5" t="s">
        <v>94</v>
      </c>
      <c r="C43" s="8" t="s">
        <v>32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/>
      <c r="P43" s="14" t="e">
        <f t="shared" si="1"/>
        <v>#DIV/0!</v>
      </c>
      <c r="Q43" s="15" t="e">
        <f t="shared" si="2"/>
        <v>#DIV/0!</v>
      </c>
      <c r="R43" s="33"/>
      <c r="S43" s="17">
        <f t="shared" si="3"/>
        <v>0</v>
      </c>
      <c r="T43" s="17">
        <f t="shared" si="4"/>
        <v>0</v>
      </c>
      <c r="U43" s="6"/>
      <c r="V43" s="6"/>
      <c r="W43" s="6"/>
      <c r="X43" s="6"/>
    </row>
    <row r="44" spans="2:24" s="11" customFormat="1" ht="30" customHeight="1">
      <c r="B44" s="5" t="s">
        <v>95</v>
      </c>
      <c r="C44" s="8" t="s">
        <v>33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/>
      <c r="P44" s="14" t="e">
        <f t="shared" si="1"/>
        <v>#DIV/0!</v>
      </c>
      <c r="Q44" s="15" t="e">
        <f t="shared" si="2"/>
        <v>#DIV/0!</v>
      </c>
      <c r="R44" s="33"/>
      <c r="S44" s="17">
        <f t="shared" si="3"/>
        <v>0</v>
      </c>
      <c r="T44" s="17">
        <f t="shared" si="4"/>
        <v>0</v>
      </c>
      <c r="U44" s="6"/>
      <c r="V44" s="6"/>
      <c r="W44" s="6"/>
      <c r="X44" s="6"/>
    </row>
    <row r="45" spans="2:24" s="11" customFormat="1" ht="56.25" customHeight="1">
      <c r="B45" s="13" t="s">
        <v>96</v>
      </c>
      <c r="C45" s="8" t="s">
        <v>34</v>
      </c>
      <c r="D45" s="9">
        <v>4.8</v>
      </c>
      <c r="E45" s="9">
        <v>0.5</v>
      </c>
      <c r="F45" s="9">
        <v>2026.3</v>
      </c>
      <c r="G45" s="9">
        <v>49.3</v>
      </c>
      <c r="H45" s="9">
        <v>105.1</v>
      </c>
      <c r="I45" s="9">
        <v>2026.3</v>
      </c>
      <c r="J45" s="9"/>
      <c r="K45" s="9"/>
      <c r="L45" s="9">
        <v>105.1</v>
      </c>
      <c r="M45" s="9"/>
      <c r="N45" s="9"/>
      <c r="O45" s="6"/>
      <c r="P45" s="14">
        <f t="shared" si="1"/>
        <v>35178.819444444445</v>
      </c>
      <c r="Q45" s="15">
        <f t="shared" si="2"/>
        <v>17516.666666666664</v>
      </c>
      <c r="R45" s="33"/>
      <c r="S45" s="17">
        <f t="shared" si="3"/>
        <v>0</v>
      </c>
      <c r="T45" s="17">
        <f t="shared" si="4"/>
        <v>0</v>
      </c>
      <c r="U45" s="6"/>
      <c r="V45" s="6"/>
      <c r="W45" s="6"/>
      <c r="X45" s="6"/>
    </row>
    <row r="46" spans="2:24" s="11" customFormat="1" ht="30" customHeight="1">
      <c r="B46" s="5" t="s">
        <v>79</v>
      </c>
      <c r="C46" s="8" t="s">
        <v>35</v>
      </c>
      <c r="D46" s="9">
        <v>4.3</v>
      </c>
      <c r="E46" s="9"/>
      <c r="F46" s="9">
        <v>1746.9</v>
      </c>
      <c r="G46" s="9"/>
      <c r="H46" s="9"/>
      <c r="I46" s="9">
        <v>1746.9</v>
      </c>
      <c r="J46" s="9"/>
      <c r="K46" s="9"/>
      <c r="L46" s="9"/>
      <c r="M46" s="9"/>
      <c r="N46" s="9"/>
      <c r="O46" s="6"/>
      <c r="P46" s="14">
        <f t="shared" si="1"/>
        <v>33854.6511627907</v>
      </c>
      <c r="Q46" s="15" t="e">
        <f t="shared" si="2"/>
        <v>#DIV/0!</v>
      </c>
      <c r="R46" s="33"/>
      <c r="S46" s="17">
        <f t="shared" si="3"/>
        <v>0</v>
      </c>
      <c r="T46" s="17">
        <f t="shared" si="4"/>
        <v>0</v>
      </c>
      <c r="U46" s="6"/>
      <c r="V46" s="6"/>
      <c r="W46" s="6"/>
      <c r="X46" s="6"/>
    </row>
    <row r="47" spans="2:24" s="11" customFormat="1" ht="30" customHeight="1">
      <c r="B47" s="5" t="s">
        <v>80</v>
      </c>
      <c r="C47" s="8" t="s">
        <v>36</v>
      </c>
      <c r="D47" s="9">
        <v>0.5</v>
      </c>
      <c r="E47" s="9"/>
      <c r="F47" s="9">
        <v>279.4</v>
      </c>
      <c r="G47" s="9"/>
      <c r="H47" s="9"/>
      <c r="I47" s="9">
        <v>279.4</v>
      </c>
      <c r="J47" s="9"/>
      <c r="K47" s="9"/>
      <c r="L47" s="9"/>
      <c r="M47" s="9"/>
      <c r="N47" s="9"/>
      <c r="O47" s="6"/>
      <c r="P47" s="14">
        <f t="shared" si="1"/>
        <v>46566.666666666664</v>
      </c>
      <c r="Q47" s="15" t="e">
        <f t="shared" si="2"/>
        <v>#DIV/0!</v>
      </c>
      <c r="R47" s="33"/>
      <c r="S47" s="17">
        <f t="shared" si="3"/>
        <v>0</v>
      </c>
      <c r="T47" s="17">
        <f t="shared" si="4"/>
        <v>0</v>
      </c>
      <c r="U47" s="6"/>
      <c r="V47" s="6"/>
      <c r="W47" s="6"/>
      <c r="X47" s="6"/>
    </row>
    <row r="48" spans="2:24" s="11" customFormat="1" ht="30" customHeight="1">
      <c r="B48" s="13" t="s">
        <v>37</v>
      </c>
      <c r="C48" s="8" t="s">
        <v>38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/>
      <c r="P48" s="14" t="e">
        <f t="shared" si="1"/>
        <v>#DIV/0!</v>
      </c>
      <c r="Q48" s="15" t="e">
        <f t="shared" si="2"/>
        <v>#DIV/0!</v>
      </c>
      <c r="R48" s="33"/>
      <c r="S48" s="17">
        <f t="shared" si="3"/>
        <v>0</v>
      </c>
      <c r="T48" s="17">
        <f t="shared" si="4"/>
        <v>0</v>
      </c>
      <c r="U48" s="6"/>
      <c r="V48" s="6"/>
      <c r="W48" s="6"/>
      <c r="X48" s="6"/>
    </row>
    <row r="49" spans="2:24" s="11" customFormat="1" ht="30" customHeight="1">
      <c r="B49" s="13" t="s">
        <v>15</v>
      </c>
      <c r="C49" s="8" t="s">
        <v>39</v>
      </c>
      <c r="D49" s="9">
        <v>8.6</v>
      </c>
      <c r="E49" s="9">
        <v>0.7</v>
      </c>
      <c r="F49" s="9">
        <v>1805.2</v>
      </c>
      <c r="G49" s="9"/>
      <c r="H49" s="9">
        <v>316.3</v>
      </c>
      <c r="I49" s="9">
        <v>1805.2</v>
      </c>
      <c r="J49" s="9"/>
      <c r="K49" s="9"/>
      <c r="L49" s="9">
        <v>316.3</v>
      </c>
      <c r="M49" s="9"/>
      <c r="N49" s="9"/>
      <c r="O49" s="6"/>
      <c r="P49" s="18">
        <f t="shared" si="1"/>
        <v>17492.248062015504</v>
      </c>
      <c r="Q49" s="19">
        <f t="shared" si="2"/>
        <v>37654.76190476191</v>
      </c>
      <c r="R49" s="33"/>
      <c r="S49" s="17">
        <f t="shared" si="3"/>
        <v>0</v>
      </c>
      <c r="T49" s="17">
        <f t="shared" si="4"/>
        <v>0</v>
      </c>
      <c r="U49" s="6"/>
      <c r="V49" s="6"/>
      <c r="W49" s="6"/>
      <c r="X49" s="6"/>
    </row>
    <row r="50" spans="2:24" ht="23.25"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ht="23.25">
      <c r="B51" s="6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ht="68.25" customHeight="1">
      <c r="B52" s="50" t="s">
        <v>40</v>
      </c>
      <c r="C52" s="50"/>
      <c r="D52" s="50"/>
      <c r="E52" s="50"/>
      <c r="F52" s="50"/>
      <c r="G52" s="50"/>
      <c r="H52" s="50"/>
      <c r="I52" s="50"/>
      <c r="J52" s="50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2:24" ht="98.25" customHeight="1">
      <c r="B53" s="51" t="s">
        <v>1</v>
      </c>
      <c r="C53" s="51"/>
      <c r="D53" s="51"/>
      <c r="E53" s="51"/>
      <c r="F53" s="51"/>
      <c r="G53" s="51"/>
      <c r="H53" s="51"/>
      <c r="I53" s="35" t="s">
        <v>2</v>
      </c>
      <c r="J53" s="35" t="s">
        <v>41</v>
      </c>
      <c r="K53" s="26"/>
      <c r="L53" s="52" t="s">
        <v>129</v>
      </c>
      <c r="M53" s="5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21" customHeight="1">
      <c r="B54" s="51">
        <v>1</v>
      </c>
      <c r="C54" s="51"/>
      <c r="D54" s="51"/>
      <c r="E54" s="51"/>
      <c r="F54" s="51"/>
      <c r="G54" s="51"/>
      <c r="H54" s="51"/>
      <c r="I54" s="35">
        <v>2</v>
      </c>
      <c r="J54" s="35" t="s">
        <v>3</v>
      </c>
      <c r="K54" s="38"/>
      <c r="L54" s="40"/>
      <c r="M54" s="2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s="11" customFormat="1" ht="30" customHeight="1">
      <c r="B55" s="56" t="s">
        <v>97</v>
      </c>
      <c r="C55" s="56"/>
      <c r="D55" s="56"/>
      <c r="E55" s="56"/>
      <c r="F55" s="56"/>
      <c r="G55" s="56"/>
      <c r="H55" s="56"/>
      <c r="I55" s="8" t="s">
        <v>42</v>
      </c>
      <c r="J55" s="43">
        <f>J57+J66</f>
        <v>123.3</v>
      </c>
      <c r="K55" s="20"/>
      <c r="L55" s="16">
        <f>J55-(J57+J66)</f>
        <v>0</v>
      </c>
      <c r="M55" s="2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s="11" customFormat="1" ht="30" customHeight="1">
      <c r="B56" s="46" t="s">
        <v>98</v>
      </c>
      <c r="C56" s="46"/>
      <c r="D56" s="46"/>
      <c r="E56" s="46"/>
      <c r="F56" s="46"/>
      <c r="G56" s="46"/>
      <c r="H56" s="46"/>
      <c r="I56" s="8" t="s">
        <v>43</v>
      </c>
      <c r="J56" s="9"/>
      <c r="K56" s="20"/>
      <c r="L56" s="17">
        <f>J55-J56</f>
        <v>123.3</v>
      </c>
      <c r="M56" s="2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2:24" s="11" customFormat="1" ht="34.5" customHeight="1">
      <c r="B57" s="46" t="s">
        <v>126</v>
      </c>
      <c r="C57" s="46"/>
      <c r="D57" s="46"/>
      <c r="E57" s="46"/>
      <c r="F57" s="46"/>
      <c r="G57" s="46"/>
      <c r="H57" s="46"/>
      <c r="I57" s="8" t="s">
        <v>44</v>
      </c>
      <c r="J57" s="43">
        <f>J58+J61+J63+J65</f>
        <v>123.3</v>
      </c>
      <c r="K57" s="20"/>
      <c r="L57" s="17">
        <f>J57-J58-J61-J63-J65</f>
        <v>-3.552713678800501E-15</v>
      </c>
      <c r="M57" s="2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2:24" s="11" customFormat="1" ht="56.25" customHeight="1">
      <c r="B58" s="46" t="s">
        <v>127</v>
      </c>
      <c r="C58" s="46"/>
      <c r="D58" s="46"/>
      <c r="E58" s="46"/>
      <c r="F58" s="46"/>
      <c r="G58" s="46"/>
      <c r="H58" s="46"/>
      <c r="I58" s="8" t="s">
        <v>45</v>
      </c>
      <c r="J58" s="9">
        <v>109</v>
      </c>
      <c r="K58" s="38"/>
      <c r="L58" s="23"/>
      <c r="M58" s="2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2:24" s="11" customFormat="1" ht="30" customHeight="1">
      <c r="B59" s="47" t="s">
        <v>99</v>
      </c>
      <c r="C59" s="47"/>
      <c r="D59" s="47"/>
      <c r="E59" s="47"/>
      <c r="F59" s="47"/>
      <c r="G59" s="47"/>
      <c r="H59" s="47"/>
      <c r="I59" s="8" t="s">
        <v>46</v>
      </c>
      <c r="J59" s="9">
        <v>109</v>
      </c>
      <c r="K59" s="20"/>
      <c r="L59" s="17">
        <f>J58-J59</f>
        <v>0</v>
      </c>
      <c r="M59" s="2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s="11" customFormat="1" ht="30" customHeight="1">
      <c r="B60" s="47" t="s">
        <v>100</v>
      </c>
      <c r="C60" s="47"/>
      <c r="D60" s="47"/>
      <c r="E60" s="47"/>
      <c r="F60" s="47"/>
      <c r="G60" s="47"/>
      <c r="H60" s="47"/>
      <c r="I60" s="8" t="s">
        <v>47</v>
      </c>
      <c r="J60" s="9"/>
      <c r="K60" s="20"/>
      <c r="L60" s="17">
        <f>J58-J60</f>
        <v>109</v>
      </c>
      <c r="M60" s="2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2:24" s="11" customFormat="1" ht="36.75" customHeight="1">
      <c r="B61" s="46" t="s">
        <v>101</v>
      </c>
      <c r="C61" s="46"/>
      <c r="D61" s="46"/>
      <c r="E61" s="46"/>
      <c r="F61" s="46"/>
      <c r="G61" s="46"/>
      <c r="H61" s="46"/>
      <c r="I61" s="8" t="s">
        <v>48</v>
      </c>
      <c r="J61" s="9"/>
      <c r="K61" s="38"/>
      <c r="L61" s="23"/>
      <c r="M61" s="2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2:24" s="11" customFormat="1" ht="30" customHeight="1">
      <c r="B62" s="47" t="s">
        <v>103</v>
      </c>
      <c r="C62" s="47"/>
      <c r="D62" s="47"/>
      <c r="E62" s="47"/>
      <c r="F62" s="47"/>
      <c r="G62" s="47"/>
      <c r="H62" s="47"/>
      <c r="I62" s="8" t="s">
        <v>49</v>
      </c>
      <c r="J62" s="9"/>
      <c r="K62" s="20"/>
      <c r="L62" s="17">
        <f>J61-J62</f>
        <v>0</v>
      </c>
      <c r="M62" s="2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2:24" s="11" customFormat="1" ht="30" customHeight="1">
      <c r="B63" s="46" t="s">
        <v>102</v>
      </c>
      <c r="C63" s="46"/>
      <c r="D63" s="46"/>
      <c r="E63" s="46"/>
      <c r="F63" s="46"/>
      <c r="G63" s="46"/>
      <c r="H63" s="46"/>
      <c r="I63" s="8" t="s">
        <v>50</v>
      </c>
      <c r="J63" s="9">
        <v>14.3</v>
      </c>
      <c r="K63" s="38"/>
      <c r="L63" s="23"/>
      <c r="M63" s="2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2:24" s="11" customFormat="1" ht="30" customHeight="1">
      <c r="B64" s="47" t="s">
        <v>104</v>
      </c>
      <c r="C64" s="47"/>
      <c r="D64" s="47"/>
      <c r="E64" s="47"/>
      <c r="F64" s="47"/>
      <c r="G64" s="47"/>
      <c r="H64" s="47"/>
      <c r="I64" s="8" t="s">
        <v>51</v>
      </c>
      <c r="J64" s="9">
        <v>14.3</v>
      </c>
      <c r="K64" s="20"/>
      <c r="L64" s="17">
        <f>J63-J64</f>
        <v>0</v>
      </c>
      <c r="M64" s="2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2:24" s="11" customFormat="1" ht="51" customHeight="1">
      <c r="B65" s="46" t="s">
        <v>105</v>
      </c>
      <c r="C65" s="46"/>
      <c r="D65" s="46"/>
      <c r="E65" s="46"/>
      <c r="F65" s="46"/>
      <c r="G65" s="46"/>
      <c r="H65" s="46"/>
      <c r="I65" s="8" t="s">
        <v>52</v>
      </c>
      <c r="J65" s="9"/>
      <c r="K65" s="38"/>
      <c r="L65" s="23"/>
      <c r="M65" s="2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2:24" s="11" customFormat="1" ht="30" customHeight="1">
      <c r="B66" s="46" t="s">
        <v>128</v>
      </c>
      <c r="C66" s="46"/>
      <c r="D66" s="46"/>
      <c r="E66" s="46"/>
      <c r="F66" s="46"/>
      <c r="G66" s="46"/>
      <c r="H66" s="46"/>
      <c r="I66" s="8" t="s">
        <v>53</v>
      </c>
      <c r="J66" s="9"/>
      <c r="K66" s="38"/>
      <c r="L66" s="23"/>
      <c r="M66" s="2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2:24" ht="21" customHeight="1">
      <c r="B67" s="6"/>
      <c r="C67" s="7"/>
      <c r="D67" s="6"/>
      <c r="E67" s="6"/>
      <c r="F67" s="6"/>
      <c r="G67" s="6"/>
      <c r="H67" s="6"/>
      <c r="I67" s="6"/>
      <c r="J67" s="6"/>
      <c r="K67" s="3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2:24" ht="21" customHeight="1">
      <c r="B68" s="6"/>
      <c r="C68" s="7"/>
      <c r="D68" s="6"/>
      <c r="E68" s="6"/>
      <c r="F68" s="6"/>
      <c r="G68" s="6"/>
      <c r="H68" s="6"/>
      <c r="I68" s="6"/>
      <c r="J68" s="6"/>
      <c r="K68" s="3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2:24" ht="84.75" customHeight="1">
      <c r="B69" s="50" t="s">
        <v>54</v>
      </c>
      <c r="C69" s="50"/>
      <c r="D69" s="50"/>
      <c r="E69" s="50"/>
      <c r="F69" s="50"/>
      <c r="G69" s="50"/>
      <c r="H69" s="50"/>
      <c r="I69" s="50"/>
      <c r="J69" s="50"/>
      <c r="K69" s="42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2:24" ht="71.25" customHeight="1">
      <c r="B70" s="51" t="s">
        <v>1</v>
      </c>
      <c r="C70" s="51"/>
      <c r="D70" s="51"/>
      <c r="E70" s="51"/>
      <c r="F70" s="51"/>
      <c r="G70" s="51"/>
      <c r="H70" s="51"/>
      <c r="I70" s="35" t="s">
        <v>2</v>
      </c>
      <c r="J70" s="35" t="s">
        <v>55</v>
      </c>
      <c r="K70" s="31"/>
      <c r="L70" s="52" t="s">
        <v>129</v>
      </c>
      <c r="M70" s="5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2:24" ht="21" customHeight="1">
      <c r="B71" s="53">
        <v>1</v>
      </c>
      <c r="C71" s="54"/>
      <c r="D71" s="54"/>
      <c r="E71" s="54"/>
      <c r="F71" s="54"/>
      <c r="G71" s="54"/>
      <c r="H71" s="55"/>
      <c r="I71" s="37">
        <v>2</v>
      </c>
      <c r="J71" s="37" t="s">
        <v>3</v>
      </c>
      <c r="K71" s="38"/>
      <c r="L71" s="40"/>
      <c r="M71" s="3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2:24" ht="53.25" customHeight="1">
      <c r="B72" s="46" t="s">
        <v>106</v>
      </c>
      <c r="C72" s="46"/>
      <c r="D72" s="46"/>
      <c r="E72" s="46"/>
      <c r="F72" s="46"/>
      <c r="G72" s="46"/>
      <c r="H72" s="46"/>
      <c r="I72" s="24" t="s">
        <v>56</v>
      </c>
      <c r="J72" s="43">
        <f>J57</f>
        <v>123.3</v>
      </c>
      <c r="K72" s="20"/>
      <c r="L72" s="17">
        <f>J72-(J73+J74+J75)</f>
        <v>0</v>
      </c>
      <c r="M72" s="3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2:24" s="11" customFormat="1" ht="30" customHeight="1">
      <c r="B73" s="46" t="s">
        <v>107</v>
      </c>
      <c r="C73" s="46"/>
      <c r="D73" s="46"/>
      <c r="E73" s="46"/>
      <c r="F73" s="46"/>
      <c r="G73" s="46"/>
      <c r="H73" s="46"/>
      <c r="I73" s="24" t="s">
        <v>57</v>
      </c>
      <c r="J73" s="9"/>
      <c r="K73" s="38"/>
      <c r="L73" s="23"/>
      <c r="M73" s="2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2:24" s="11" customFormat="1" ht="30" customHeight="1">
      <c r="B74" s="46" t="s">
        <v>108</v>
      </c>
      <c r="C74" s="46"/>
      <c r="D74" s="46"/>
      <c r="E74" s="46"/>
      <c r="F74" s="46"/>
      <c r="G74" s="46"/>
      <c r="H74" s="46"/>
      <c r="I74" s="24" t="s">
        <v>58</v>
      </c>
      <c r="J74" s="9">
        <v>123.3</v>
      </c>
      <c r="K74" s="38"/>
      <c r="L74" s="23"/>
      <c r="M74" s="2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24" s="11" customFormat="1" ht="30" customHeight="1">
      <c r="B75" s="46" t="s">
        <v>109</v>
      </c>
      <c r="C75" s="46"/>
      <c r="D75" s="46"/>
      <c r="E75" s="46"/>
      <c r="F75" s="46"/>
      <c r="G75" s="46"/>
      <c r="H75" s="46"/>
      <c r="I75" s="24" t="s">
        <v>59</v>
      </c>
      <c r="J75" s="9"/>
      <c r="K75" s="38"/>
      <c r="L75" s="23"/>
      <c r="M75" s="2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2:24" s="11" customFormat="1" ht="30" customHeight="1">
      <c r="B76" s="47" t="s">
        <v>110</v>
      </c>
      <c r="C76" s="47"/>
      <c r="D76" s="47"/>
      <c r="E76" s="47"/>
      <c r="F76" s="47"/>
      <c r="G76" s="47"/>
      <c r="H76" s="47"/>
      <c r="I76" s="24" t="s">
        <v>60</v>
      </c>
      <c r="J76" s="9"/>
      <c r="K76" s="20"/>
      <c r="L76" s="17">
        <f>J75-J76</f>
        <v>0</v>
      </c>
      <c r="M76" s="2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2:24" s="11" customFormat="1" ht="30" customHeight="1">
      <c r="B77" s="47" t="s">
        <v>111</v>
      </c>
      <c r="C77" s="47"/>
      <c r="D77" s="47"/>
      <c r="E77" s="47"/>
      <c r="F77" s="47"/>
      <c r="G77" s="47"/>
      <c r="H77" s="47"/>
      <c r="I77" s="24" t="s">
        <v>61</v>
      </c>
      <c r="J77" s="9"/>
      <c r="K77" s="20"/>
      <c r="L77" s="17">
        <f>J75-J77</f>
        <v>0</v>
      </c>
      <c r="M77" s="2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2:24" ht="21" customHeight="1">
      <c r="B78" s="6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2:24" ht="21" customHeight="1">
      <c r="B79" s="6"/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2:24" ht="21" customHeight="1">
      <c r="B80" s="6"/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2:24" ht="21" customHeight="1">
      <c r="B81" s="6"/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2:24" ht="21" customHeight="1">
      <c r="B82" s="6"/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2:24" s="11" customFormat="1" ht="21" customHeight="1">
      <c r="B83" s="10" t="s">
        <v>112</v>
      </c>
      <c r="C83" s="7"/>
      <c r="D83" s="25"/>
      <c r="E83" s="25" t="s">
        <v>131</v>
      </c>
      <c r="F83" s="25"/>
      <c r="G83" s="6"/>
      <c r="H83" s="2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2:24" s="11" customFormat="1" ht="21" customHeight="1">
      <c r="B84" s="6"/>
      <c r="C84" s="7"/>
      <c r="D84" s="48" t="s">
        <v>113</v>
      </c>
      <c r="E84" s="48"/>
      <c r="F84" s="48"/>
      <c r="G84" s="6"/>
      <c r="H84" s="7" t="s">
        <v>62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2:24" s="11" customFormat="1" ht="21" customHeight="1">
      <c r="B85" s="6"/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2:24" s="11" customFormat="1" ht="21" customHeight="1">
      <c r="B86" s="6"/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2:24" s="11" customFormat="1" ht="21" customHeight="1">
      <c r="B87" s="6" t="s">
        <v>114</v>
      </c>
      <c r="C87" s="7"/>
      <c r="D87" s="49">
        <v>88655322286</v>
      </c>
      <c r="E87" s="49"/>
      <c r="F87" s="49"/>
      <c r="G87" s="6"/>
      <c r="H87" s="44">
        <v>44936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2:24" s="11" customFormat="1" ht="21" customHeight="1">
      <c r="B88" s="6"/>
      <c r="C88" s="7"/>
      <c r="D88" s="6"/>
      <c r="E88" s="6"/>
      <c r="F88" s="6"/>
      <c r="G88" s="6"/>
      <c r="H88" s="26" t="s">
        <v>115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2:24" s="11" customFormat="1" ht="21" customHeight="1">
      <c r="B89" s="6"/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2:24" ht="23.25">
      <c r="B90" s="6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2:24" ht="23.25">
      <c r="B91" s="6"/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2:24" ht="23.25">
      <c r="B92" s="6"/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2:24" s="11" customFormat="1" ht="23.25">
      <c r="B93" s="6"/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="11" customFormat="1" ht="15.75">
      <c r="C94" s="27"/>
    </row>
    <row r="95" spans="2:24" ht="23.25">
      <c r="B95" s="6"/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</sheetData>
  <sheetProtection password="CF66" sheet="1" formatCells="0" formatColumns="0" formatRows="0"/>
  <mergeCells count="58">
    <mergeCell ref="B8:F8"/>
    <mergeCell ref="B9:C9"/>
    <mergeCell ref="B10:C10"/>
    <mergeCell ref="C3:I3"/>
    <mergeCell ref="C4:I4"/>
    <mergeCell ref="B5:I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4:E24"/>
    <mergeCell ref="B35:N35"/>
    <mergeCell ref="B36:B38"/>
    <mergeCell ref="C36:C38"/>
    <mergeCell ref="D36:E36"/>
    <mergeCell ref="F36:H36"/>
    <mergeCell ref="I36:N36"/>
    <mergeCell ref="D37:D38"/>
    <mergeCell ref="E37:E38"/>
    <mergeCell ref="F37:G37"/>
    <mergeCell ref="H37:H38"/>
    <mergeCell ref="I37:K37"/>
    <mergeCell ref="L37:N37"/>
    <mergeCell ref="B52:J52"/>
    <mergeCell ref="B53:H53"/>
    <mergeCell ref="L53:M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9:J69"/>
    <mergeCell ref="B70:H70"/>
    <mergeCell ref="L70:M70"/>
    <mergeCell ref="B71:H71"/>
    <mergeCell ref="B72:H72"/>
    <mergeCell ref="B73:H73"/>
    <mergeCell ref="B74:H74"/>
    <mergeCell ref="B75:H75"/>
    <mergeCell ref="B76:H76"/>
    <mergeCell ref="B77:H77"/>
    <mergeCell ref="D84:F84"/>
    <mergeCell ref="D87:F8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Савельева Светлана</dc:creator>
  <cp:keywords/>
  <dc:description/>
  <cp:lastModifiedBy>Windows User</cp:lastModifiedBy>
  <dcterms:created xsi:type="dcterms:W3CDTF">2023-01-13T07:45:49Z</dcterms:created>
  <dcterms:modified xsi:type="dcterms:W3CDTF">2023-01-16T08:34:35Z</dcterms:modified>
  <cp:category/>
  <cp:version/>
  <cp:contentType/>
  <cp:contentStatus/>
</cp:coreProperties>
</file>